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'BalanceSheet'!$A$1:$F$60</definedName>
    <definedName name="_xlnm.Print_Area" localSheetId="2">'Equity'!$A$1:$H$47</definedName>
    <definedName name="_xlnm.Print_Area" localSheetId="0">'IncomeStatement'!$A$1:$G$48</definedName>
  </definedNames>
  <calcPr fullCalcOnLoad="1"/>
</workbook>
</file>

<file path=xl/sharedStrings.xml><?xml version="1.0" encoding="utf-8"?>
<sst xmlns="http://schemas.openxmlformats.org/spreadsheetml/2006/main" count="157" uniqueCount="131">
  <si>
    <t>As At</t>
  </si>
  <si>
    <t>Revenue</t>
  </si>
  <si>
    <t>Share</t>
  </si>
  <si>
    <t>Capital</t>
  </si>
  <si>
    <t>Premium</t>
  </si>
  <si>
    <t>Retained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</si>
  <si>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</si>
  <si>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</si>
  <si>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</si>
  <si>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</si>
  <si>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</si>
  <si>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</si>
  <si>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</si>
  <si>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</si>
  <si>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</si>
  <si>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</si>
  <si>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N.A</t>
  </si>
  <si>
    <t>As at 1 Sept 2005</t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</si>
  <si>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</si>
  <si>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</si>
  <si>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</si>
  <si>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</si>
  <si>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</si>
  <si>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</si>
  <si>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</si>
  <si>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</si>
  <si>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</si>
  <si>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</si>
  <si>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</si>
  <si>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</si>
  <si>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</si>
  <si>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As at 1 Sept 2006</t>
  </si>
  <si>
    <t>Transfer Listing Expenses</t>
  </si>
  <si>
    <t>Share Issue Expenses</t>
  </si>
  <si>
    <t>Cost of  Sales</t>
  </si>
  <si>
    <t>Gross Profit</t>
  </si>
  <si>
    <t>As At 28 Feb 2007</t>
  </si>
  <si>
    <t>As at 28 Feb 2006</t>
  </si>
  <si>
    <t>As at 28 Feb 2007</t>
  </si>
  <si>
    <t>Profit</t>
  </si>
  <si>
    <t>Equity</t>
  </si>
  <si>
    <t>Non-</t>
  </si>
  <si>
    <t>Distributable</t>
  </si>
  <si>
    <t>Continuing Operations</t>
  </si>
  <si>
    <t xml:space="preserve">The Condensed Consolidated Income Statement should be read in conjunction with the Annual Financial </t>
  </si>
  <si>
    <t xml:space="preserve">Report for the year ended 31st August 2006 and the accompanying explanatory notes attached to the interim </t>
  </si>
  <si>
    <t>financial statements.</t>
  </si>
  <si>
    <t>28.02.2007</t>
  </si>
  <si>
    <t>31.08.2006</t>
  </si>
  <si>
    <t>Loss for the period</t>
  </si>
  <si>
    <t>(Loss)/profit before taxation</t>
  </si>
  <si>
    <t>Operating (loss)/profit</t>
  </si>
  <si>
    <t>Attributable to equity holders of the Company</t>
  </si>
  <si>
    <t>The Condensed Consolidated Income Statement should be read in conjunction with the Annual Financial Report for the year ended 31st August 2006</t>
  </si>
  <si>
    <t xml:space="preserve">and the accompanying explanatory notes attached to the interim financial statements. </t>
  </si>
  <si>
    <t>28.02.2006</t>
  </si>
  <si>
    <t>Note</t>
  </si>
  <si>
    <t>A8</t>
  </si>
  <si>
    <t>Adminstration expenses</t>
  </si>
  <si>
    <t>Selling and distribution expenses</t>
  </si>
  <si>
    <t>Other income /(expenses)</t>
  </si>
  <si>
    <t>Finance costs</t>
  </si>
  <si>
    <t>Share of results of associated company</t>
  </si>
  <si>
    <t>Income tax expenses</t>
  </si>
  <si>
    <t>B5</t>
  </si>
  <si>
    <t>Equity holders of the Company</t>
  </si>
  <si>
    <t>Minority interests</t>
  </si>
  <si>
    <t>B13</t>
  </si>
  <si>
    <t>Property, plant and equipment</t>
  </si>
  <si>
    <t>Investment properties</t>
  </si>
  <si>
    <t>Other investments</t>
  </si>
  <si>
    <t>Trade receivables</t>
  </si>
  <si>
    <t>Other receivables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</si>
  <si>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</si>
  <si>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</si>
  <si>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</si>
  <si>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</si>
  <si>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</si>
  <si>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</si>
  <si>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</si>
  <si>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A9</t>
  </si>
  <si>
    <t>Long term borrowings</t>
  </si>
  <si>
    <t>Deferred taxation</t>
  </si>
  <si>
    <t>B9</t>
  </si>
  <si>
    <t>Tax liabilities</t>
  </si>
  <si>
    <t>Trade payables</t>
  </si>
  <si>
    <t>Other payables</t>
  </si>
  <si>
    <t>Amount due to directors</t>
  </si>
  <si>
    <t>Borrowings</t>
  </si>
  <si>
    <t xml:space="preserve">total recognised income and </t>
  </si>
  <si>
    <t xml:space="preserve">Minority shareholders interest in </t>
  </si>
  <si>
    <t>shareholders</t>
  </si>
  <si>
    <t xml:space="preserve">subsidiary company by minority </t>
  </si>
  <si>
    <t>Net cash from/(used in) operating activities</t>
  </si>
  <si>
    <t>Net cash used in investing activities</t>
  </si>
  <si>
    <t>Net cash from financing activities</t>
  </si>
  <si>
    <t>Net change in cash and cash equivalents</t>
  </si>
  <si>
    <t>Cash and cash equivalents a beginning of financial year</t>
  </si>
  <si>
    <t>Cash and cash equivalents at end of quarter</t>
  </si>
  <si>
    <t>Loss for the period, representing</t>
  </si>
  <si>
    <t>expense for the period</t>
  </si>
  <si>
    <t>subsidiary acquired</t>
  </si>
  <si>
    <t>Rights Issue</t>
  </si>
  <si>
    <t>Bonus Issue</t>
  </si>
  <si>
    <t>Unaudited</t>
  </si>
  <si>
    <t>Audited</t>
  </si>
  <si>
    <t>For The Three-Month Period Ended 28 Feb 2007 - Unaudited</t>
  </si>
  <si>
    <t>For The Six-Month Period Ended 28 Feb 2007 - unaudited</t>
  </si>
  <si>
    <t>3-month ended</t>
  </si>
  <si>
    <t>6-month ended</t>
  </si>
  <si>
    <t>6-month</t>
  </si>
  <si>
    <t>ended</t>
  </si>
  <si>
    <t>UDS CAPITAL BERHAD (502246-P)</t>
  </si>
  <si>
    <t>Cash flows from operating activities</t>
  </si>
  <si>
    <t>Loss before taxation</t>
  </si>
  <si>
    <t>Adjustments for non-cash flow:</t>
  </si>
  <si>
    <t>Non-cash items</t>
  </si>
  <si>
    <t>Non-operating items</t>
  </si>
  <si>
    <t>Operating (loss)/profit before working capital changes</t>
  </si>
  <si>
    <t>Changes in working capital:</t>
  </si>
  <si>
    <t>Net change in current assets</t>
  </si>
  <si>
    <t>Net change in current liabilities</t>
  </si>
  <si>
    <t>Income taxes paid</t>
  </si>
  <si>
    <t>Interest paid</t>
  </si>
  <si>
    <t>Cash and cash equivalents included in the cash flow statements comprise the followings:</t>
  </si>
  <si>
    <t>Less: Bank Overdrafts</t>
  </si>
  <si>
    <t>Less: Unclaimed dividends at bank</t>
  </si>
  <si>
    <t>The condensed Consolidated Income Statement should be read in conjunction with the Annual</t>
  </si>
  <si>
    <t xml:space="preserve">Financial Report for the year ended 31st August 2006 and the accompanying explanatory </t>
  </si>
  <si>
    <t>notes attached to the interim financial statements.</t>
  </si>
  <si>
    <t xml:space="preserve">Subscription of shares in a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</si>
</sst>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7" fontId="5" fillId="0" borderId="4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8" fillId="0" borderId="0" xfId="15" applyNumberFormat="1" applyFont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/>
    </xf>
    <xf numFmtId="166" fontId="5" fillId="0" borderId="7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7" xfId="15" applyNumberFormat="1" applyFont="1" applyBorder="1" applyAlignment="1">
      <alignment/>
    </xf>
    <xf numFmtId="166" fontId="3" fillId="0" borderId="9" xfId="15" applyNumberFormat="1" applyFont="1" applyBorder="1" applyAlignment="1">
      <alignment/>
    </xf>
    <xf numFmtId="0" fontId="5" fillId="0" borderId="5" xfId="0" applyFont="1" applyBorder="1" applyAlignment="1">
      <alignment/>
    </xf>
    <xf numFmtId="166" fontId="5" fillId="0" borderId="7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/>
    </xf>
    <xf numFmtId="37" fontId="5" fillId="0" borderId="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5" fillId="0" borderId="5" xfId="15" applyNumberFormat="1" applyFont="1" applyBorder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7" fontId="5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 applyAlignment="1" quotePrefix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73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1050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21017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selection activeCell="B19" sqref="B19"/>
    </sheetView>
  </sheetViews>
  <sheetFormatPr defaultColWidth="9.33203125" defaultRowHeight="12.75"/>
  <cols>
    <col min="1" max="1" width="41.33203125" style="1" customWidth="1"/>
    <col min="2" max="2" width="5.66015625" style="2" customWidth="1"/>
    <col min="3" max="3" width="1.83203125" style="1" customWidth="1"/>
    <col min="4" max="4" width="14.33203125" style="1" customWidth="1"/>
    <col min="5" max="5" width="14.33203125" style="49" customWidth="1"/>
    <col min="6" max="7" width="14.33203125" style="1" customWidth="1"/>
    <col min="8" max="8" width="22.5" style="1" customWidth="1"/>
    <col min="9" max="16384" width="9.33203125" style="1" customWidth="1"/>
  </cols>
  <sheetData>
    <row r="1" spans="1:7" ht="15.75">
      <c r="A1" s="89" t="s">
        <v>15</v>
      </c>
      <c r="B1" s="89"/>
      <c r="C1" s="89"/>
      <c r="D1" s="89"/>
      <c r="E1" s="89"/>
      <c r="F1" s="89"/>
      <c r="G1" s="89"/>
    </row>
    <row r="2" spans="1:7" ht="15.75">
      <c r="A2" s="89" t="s">
        <v>13</v>
      </c>
      <c r="B2" s="89"/>
      <c r="C2" s="89"/>
      <c r="D2" s="89"/>
      <c r="E2" s="89"/>
      <c r="F2" s="89"/>
      <c r="G2" s="89"/>
    </row>
    <row r="3" spans="1:7" ht="15.75">
      <c r="A3" s="89" t="s">
        <v>106</v>
      </c>
      <c r="B3" s="89"/>
      <c r="C3" s="89"/>
      <c r="D3" s="89"/>
      <c r="E3" s="89"/>
      <c r="F3" s="89"/>
      <c r="G3" s="89"/>
    </row>
    <row r="4" spans="1:7" ht="15.75">
      <c r="A4" s="38"/>
      <c r="B4" s="70"/>
      <c r="C4" s="38"/>
      <c r="D4" s="20"/>
      <c r="E4" s="40"/>
      <c r="F4" s="20"/>
      <c r="G4" s="4"/>
    </row>
    <row r="6" spans="2:7" ht="15.75">
      <c r="B6" s="4" t="s">
        <v>56</v>
      </c>
      <c r="D6" s="90" t="s">
        <v>108</v>
      </c>
      <c r="E6" s="90"/>
      <c r="F6" s="90" t="s">
        <v>109</v>
      </c>
      <c r="G6" s="90"/>
    </row>
    <row r="7" spans="4:7" ht="15.75">
      <c r="D7" s="11" t="s">
        <v>47</v>
      </c>
      <c r="E7" s="41" t="s">
        <v>55</v>
      </c>
      <c r="F7" s="11" t="str">
        <f>D7</f>
        <v>28.02.2007</v>
      </c>
      <c r="G7" s="11" t="str">
        <f>E7</f>
        <v>28.02.2006</v>
      </c>
    </row>
    <row r="8" spans="4:7" ht="15.75">
      <c r="D8" s="11" t="s">
        <v>10</v>
      </c>
      <c r="E8" s="41" t="str">
        <f>D8</f>
        <v>RM</v>
      </c>
      <c r="F8" s="11" t="str">
        <f>E8</f>
        <v>RM</v>
      </c>
      <c r="G8" s="11" t="str">
        <f>F8</f>
        <v>RM</v>
      </c>
    </row>
    <row r="9" spans="4:7" ht="15.75">
      <c r="D9" s="11"/>
      <c r="E9" s="41"/>
      <c r="F9" s="11"/>
      <c r="G9" s="11"/>
    </row>
    <row r="10" spans="1:7" ht="15.75">
      <c r="A10" s="39" t="s">
        <v>43</v>
      </c>
      <c r="B10" s="4"/>
      <c r="C10" s="39"/>
      <c r="D10" s="6"/>
      <c r="E10" s="42"/>
      <c r="F10" s="6"/>
      <c r="G10" s="6"/>
    </row>
    <row r="11" spans="1:8" s="7" customFormat="1" ht="15">
      <c r="A11" s="7" t="s">
        <v>1</v>
      </c>
      <c r="B11" s="14" t="s">
        <v>57</v>
      </c>
      <c r="D11" s="8">
        <v>35763517</v>
      </c>
      <c r="E11" s="43">
        <v>27172456</v>
      </c>
      <c r="F11" s="8">
        <f>75146632-2138481</f>
        <v>73008151</v>
      </c>
      <c r="G11" s="8">
        <v>52600124</v>
      </c>
      <c r="H11" s="8"/>
    </row>
    <row r="12" spans="1:7" s="7" customFormat="1" ht="15">
      <c r="A12" s="7" t="s">
        <v>34</v>
      </c>
      <c r="B12" s="14"/>
      <c r="D12" s="8">
        <v>-33275349</v>
      </c>
      <c r="E12" s="43">
        <v>-23343745</v>
      </c>
      <c r="F12" s="8">
        <f>-67552450--1889208</f>
        <v>-65663242</v>
      </c>
      <c r="G12" s="8">
        <v>-44479370</v>
      </c>
    </row>
    <row r="13" spans="2:7" s="7" customFormat="1" ht="15">
      <c r="B13" s="14"/>
      <c r="D13" s="8"/>
      <c r="E13" s="43"/>
      <c r="F13" s="8"/>
      <c r="G13" s="8"/>
    </row>
    <row r="14" spans="1:7" s="7" customFormat="1" ht="15">
      <c r="A14" s="5" t="s">
        <v>35</v>
      </c>
      <c r="B14" s="10"/>
      <c r="C14" s="5"/>
      <c r="D14" s="12">
        <f>SUM(D11:D12)</f>
        <v>2488168</v>
      </c>
      <c r="E14" s="44">
        <f>SUM(E11:E12)</f>
        <v>3828711</v>
      </c>
      <c r="F14" s="12">
        <f>SUM(F11:F12)</f>
        <v>7344909</v>
      </c>
      <c r="G14" s="12">
        <f>SUM(G11:G12)</f>
        <v>8120754</v>
      </c>
    </row>
    <row r="15" spans="2:7" s="7" customFormat="1" ht="15">
      <c r="B15" s="14"/>
      <c r="D15" s="18"/>
      <c r="E15" s="43"/>
      <c r="F15" s="8"/>
      <c r="G15" s="8"/>
    </row>
    <row r="16" spans="1:7" s="7" customFormat="1" ht="15">
      <c r="A16" s="7" t="s">
        <v>58</v>
      </c>
      <c r="B16" s="14"/>
      <c r="D16" s="8">
        <v>-3610794</v>
      </c>
      <c r="E16" s="43">
        <v>-3313618</v>
      </c>
      <c r="F16" s="8">
        <f>-6323102+66588</f>
        <v>-6256514</v>
      </c>
      <c r="G16" s="8">
        <v>-5536471</v>
      </c>
    </row>
    <row r="17" spans="1:7" s="7" customFormat="1" ht="15">
      <c r="A17" s="7" t="s">
        <v>59</v>
      </c>
      <c r="B17" s="14"/>
      <c r="D17" s="8">
        <v>-2055286</v>
      </c>
      <c r="E17" s="43">
        <v>-1025438</v>
      </c>
      <c r="F17" s="8">
        <f>-3246425+175322</f>
        <v>-3071103</v>
      </c>
      <c r="G17" s="8">
        <v>-1713325</v>
      </c>
    </row>
    <row r="18" spans="1:7" s="7" customFormat="1" ht="15">
      <c r="A18" s="7" t="s">
        <v>60</v>
      </c>
      <c r="B18" s="14"/>
      <c r="D18" s="8">
        <v>231799</v>
      </c>
      <c r="E18" s="43">
        <v>300569</v>
      </c>
      <c r="F18" s="8">
        <v>360125</v>
      </c>
      <c r="G18" s="8">
        <v>546523</v>
      </c>
    </row>
    <row r="19" spans="2:7" s="7" customFormat="1" ht="15">
      <c r="B19" s="14"/>
      <c r="D19" s="8"/>
      <c r="E19" s="43"/>
      <c r="F19" s="8"/>
      <c r="G19" s="8"/>
    </row>
    <row r="20" spans="1:7" s="7" customFormat="1" ht="15">
      <c r="A20" s="7" t="s">
        <v>51</v>
      </c>
      <c r="B20" s="14"/>
      <c r="D20" s="12">
        <f>SUM(D14:D18)</f>
        <v>-2946113</v>
      </c>
      <c r="E20" s="44">
        <f>SUM(E14:E18)</f>
        <v>-209776</v>
      </c>
      <c r="F20" s="12">
        <f>SUM(F14:F18)</f>
        <v>-1622583</v>
      </c>
      <c r="G20" s="12">
        <f>SUM(G14:G18)</f>
        <v>1417481</v>
      </c>
    </row>
    <row r="21" spans="2:7" s="7" customFormat="1" ht="15">
      <c r="B21" s="14"/>
      <c r="D21" s="16"/>
      <c r="E21" s="46"/>
      <c r="F21" s="16"/>
      <c r="G21" s="16"/>
    </row>
    <row r="22" spans="1:7" s="7" customFormat="1" ht="15">
      <c r="A22" s="7" t="s">
        <v>61</v>
      </c>
      <c r="B22" s="14"/>
      <c r="D22" s="8">
        <v>-768794</v>
      </c>
      <c r="E22" s="43">
        <v>-629825</v>
      </c>
      <c r="F22" s="8">
        <f>-1519125+7363</f>
        <v>-1511762</v>
      </c>
      <c r="G22" s="8">
        <v>-1290537</v>
      </c>
    </row>
    <row r="23" spans="1:7" s="7" customFormat="1" ht="15">
      <c r="A23" s="7" t="s">
        <v>62</v>
      </c>
      <c r="B23" s="14"/>
      <c r="D23" s="43">
        <v>0</v>
      </c>
      <c r="E23" s="43">
        <v>0</v>
      </c>
      <c r="F23" s="43">
        <v>0</v>
      </c>
      <c r="G23" s="8">
        <v>-30559</v>
      </c>
    </row>
    <row r="24" spans="2:7" s="7" customFormat="1" ht="15">
      <c r="B24" s="14"/>
      <c r="D24" s="8"/>
      <c r="E24" s="43"/>
      <c r="F24" s="8"/>
      <c r="G24" s="8"/>
    </row>
    <row r="25" spans="1:7" s="7" customFormat="1" ht="15">
      <c r="A25" s="5" t="s">
        <v>50</v>
      </c>
      <c r="B25" s="10"/>
      <c r="C25" s="5"/>
      <c r="D25" s="12">
        <f>SUM(D20:D23)</f>
        <v>-3714907</v>
      </c>
      <c r="E25" s="44">
        <f>SUM(E20:E23)</f>
        <v>-839601</v>
      </c>
      <c r="F25" s="12">
        <f>SUM(F20:F23)</f>
        <v>-3134345</v>
      </c>
      <c r="G25" s="12">
        <f>SUM(G20:G23)</f>
        <v>96385</v>
      </c>
    </row>
    <row r="26" spans="1:7" s="7" customFormat="1" ht="15">
      <c r="A26" s="5"/>
      <c r="B26" s="10"/>
      <c r="C26" s="5"/>
      <c r="D26" s="16"/>
      <c r="E26" s="46"/>
      <c r="F26" s="16"/>
      <c r="G26" s="16"/>
    </row>
    <row r="27" spans="1:7" s="7" customFormat="1" ht="15">
      <c r="A27" s="7" t="s">
        <v>63</v>
      </c>
      <c r="B27" s="14" t="s">
        <v>64</v>
      </c>
      <c r="D27" s="8">
        <v>16451</v>
      </c>
      <c r="E27" s="43">
        <v>32160</v>
      </c>
      <c r="F27" s="8">
        <v>-82275</v>
      </c>
      <c r="G27" s="8">
        <v>-205760</v>
      </c>
    </row>
    <row r="28" spans="2:7" s="7" customFormat="1" ht="15">
      <c r="B28" s="14"/>
      <c r="D28" s="8"/>
      <c r="E28" s="43"/>
      <c r="F28" s="8"/>
      <c r="G28" s="8"/>
    </row>
    <row r="29" spans="1:7" s="7" customFormat="1" ht="15.75" thickBot="1">
      <c r="A29" s="5" t="s">
        <v>49</v>
      </c>
      <c r="B29" s="10"/>
      <c r="C29" s="5"/>
      <c r="D29" s="9">
        <f>SUM(D25:D27)</f>
        <v>-3698456</v>
      </c>
      <c r="E29" s="45">
        <f>SUM(E25:E27)</f>
        <v>-807441</v>
      </c>
      <c r="F29" s="9">
        <f>SUM(F25:F27)</f>
        <v>-3216620</v>
      </c>
      <c r="G29" s="9">
        <f>SUM(G25:G27)</f>
        <v>-109375</v>
      </c>
    </row>
    <row r="30" spans="2:7" s="7" customFormat="1" ht="15.75" thickTop="1">
      <c r="B30" s="14"/>
      <c r="D30" s="16"/>
      <c r="E30" s="46"/>
      <c r="F30" s="16"/>
      <c r="G30" s="16"/>
    </row>
    <row r="31" spans="1:7" s="7" customFormat="1" ht="15">
      <c r="A31" s="7" t="s">
        <v>20</v>
      </c>
      <c r="B31" s="14"/>
      <c r="D31" s="16"/>
      <c r="E31" s="46"/>
      <c r="F31" s="16"/>
      <c r="G31" s="16"/>
    </row>
    <row r="32" spans="1:7" s="7" customFormat="1" ht="15">
      <c r="A32" s="7" t="s">
        <v>65</v>
      </c>
      <c r="B32" s="14"/>
      <c r="D32" s="16">
        <f>+D29-D33</f>
        <v>-3849071</v>
      </c>
      <c r="E32" s="46">
        <v>-806921</v>
      </c>
      <c r="F32" s="16">
        <f>+F29-F33</f>
        <v>-3175619</v>
      </c>
      <c r="G32" s="16">
        <v>-107690</v>
      </c>
    </row>
    <row r="33" spans="1:7" s="7" customFormat="1" ht="15">
      <c r="A33" s="7" t="s">
        <v>66</v>
      </c>
      <c r="B33" s="14"/>
      <c r="D33" s="8">
        <v>150615</v>
      </c>
      <c r="E33" s="43">
        <v>-520</v>
      </c>
      <c r="F33" s="8">
        <v>-41001</v>
      </c>
      <c r="G33" s="8">
        <v>-1685</v>
      </c>
    </row>
    <row r="34" spans="2:7" s="7" customFormat="1" ht="15">
      <c r="B34" s="14"/>
      <c r="D34" s="8"/>
      <c r="E34" s="43"/>
      <c r="F34" s="8"/>
      <c r="G34" s="8"/>
    </row>
    <row r="35" spans="2:7" s="7" customFormat="1" ht="15.75" thickBot="1">
      <c r="B35" s="14"/>
      <c r="D35" s="9">
        <f>SUM(D31:D33)</f>
        <v>-3698456</v>
      </c>
      <c r="E35" s="45">
        <f>SUM(E31:E33)</f>
        <v>-807441</v>
      </c>
      <c r="F35" s="9">
        <f>SUM(F31:F33)</f>
        <v>-3216620</v>
      </c>
      <c r="G35" s="9">
        <f>SUM(G31:G33)</f>
        <v>-109375</v>
      </c>
    </row>
    <row r="36" spans="2:7" s="7" customFormat="1" ht="15.75" thickTop="1">
      <c r="B36" s="14"/>
      <c r="D36" s="21"/>
      <c r="E36" s="47"/>
      <c r="F36" s="21"/>
      <c r="G36" s="21">
        <f>IF(G29&lt;&gt;G35,"CHECK","")</f>
      </c>
    </row>
    <row r="37" spans="1:7" s="7" customFormat="1" ht="15">
      <c r="A37" s="7" t="s">
        <v>7</v>
      </c>
      <c r="B37" s="14" t="s">
        <v>67</v>
      </c>
      <c r="D37" s="15">
        <f>((D32/BalanceSheet!D31)*100)/2</f>
        <v>-3.0426115860575234</v>
      </c>
      <c r="E37" s="50">
        <v>-0.1</v>
      </c>
      <c r="F37" s="15">
        <f>(F32/BalanceSheet!D31*100)/2</f>
        <v>-2.5102616091790475</v>
      </c>
      <c r="G37" s="15">
        <v>-0.64</v>
      </c>
    </row>
    <row r="38" spans="1:7" s="7" customFormat="1" ht="15">
      <c r="A38" s="7" t="s">
        <v>8</v>
      </c>
      <c r="B38" s="14"/>
      <c r="D38" s="17" t="s">
        <v>16</v>
      </c>
      <c r="E38" s="48" t="str">
        <f>D38</f>
        <v>N.A</v>
      </c>
      <c r="F38" s="17" t="str">
        <f>E38</f>
        <v>N.A</v>
      </c>
      <c r="G38" s="17" t="str">
        <f>F38</f>
        <v>N.A</v>
      </c>
    </row>
    <row r="39" spans="2:7" s="7" customFormat="1" ht="15">
      <c r="B39" s="14"/>
      <c r="D39" s="17"/>
      <c r="E39" s="48"/>
      <c r="F39" s="17"/>
      <c r="G39" s="17"/>
    </row>
    <row r="40" spans="2:7" s="7" customFormat="1" ht="15">
      <c r="B40" s="14"/>
      <c r="D40" s="17"/>
      <c r="E40" s="48"/>
      <c r="F40" s="17"/>
      <c r="G40" s="17"/>
    </row>
    <row r="41" spans="2:7" s="7" customFormat="1" ht="15">
      <c r="B41" s="14"/>
      <c r="D41" s="17"/>
      <c r="E41" s="48"/>
      <c r="F41" s="17"/>
      <c r="G41" s="17"/>
    </row>
    <row r="42" spans="2:7" s="7" customFormat="1" ht="15">
      <c r="B42" s="14"/>
      <c r="D42" s="17"/>
      <c r="E42" s="48"/>
      <c r="F42" s="17"/>
      <c r="G42" s="17"/>
    </row>
    <row r="43" spans="2:7" s="7" customFormat="1" ht="15">
      <c r="B43" s="14"/>
      <c r="D43" s="17"/>
      <c r="E43" s="48"/>
      <c r="F43" s="17"/>
      <c r="G43" s="17"/>
    </row>
    <row r="44" spans="2:7" s="7" customFormat="1" ht="15">
      <c r="B44" s="14"/>
      <c r="D44" s="17"/>
      <c r="E44" s="48"/>
      <c r="F44" s="17"/>
      <c r="G44" s="17"/>
    </row>
    <row r="45" spans="2:7" s="7" customFormat="1" ht="15">
      <c r="B45" s="14"/>
      <c r="D45" s="17"/>
      <c r="E45" s="48"/>
      <c r="F45" s="17"/>
      <c r="G45" s="17"/>
    </row>
    <row r="46" spans="1:7" ht="15.75">
      <c r="A46" s="87" t="s">
        <v>44</v>
      </c>
      <c r="B46" s="87"/>
      <c r="C46" s="87"/>
      <c r="D46" s="87"/>
      <c r="E46" s="87"/>
      <c r="F46" s="87"/>
      <c r="G46" s="87"/>
    </row>
    <row r="47" spans="1:7" ht="15.75">
      <c r="A47" s="87" t="s">
        <v>45</v>
      </c>
      <c r="B47" s="87"/>
      <c r="C47" s="87"/>
      <c r="D47" s="87"/>
      <c r="E47" s="87"/>
      <c r="F47" s="87"/>
      <c r="G47" s="87"/>
    </row>
    <row r="48" spans="1:7" ht="15.75">
      <c r="A48" s="88" t="s">
        <v>46</v>
      </c>
      <c r="B48" s="88"/>
      <c r="C48" s="88"/>
      <c r="D48" s="88"/>
      <c r="E48" s="88"/>
      <c r="F48" s="88"/>
      <c r="G48" s="88"/>
    </row>
    <row r="49" spans="4:7" ht="15.75">
      <c r="D49" s="3"/>
      <c r="F49" s="3"/>
      <c r="G49" s="3"/>
    </row>
    <row r="50" spans="4:7" ht="15.75">
      <c r="D50" s="3"/>
      <c r="F50" s="3"/>
      <c r="G50" s="3"/>
    </row>
    <row r="51" spans="4:7" ht="15.75">
      <c r="D51" s="3"/>
      <c r="F51" s="3"/>
      <c r="G51" s="3"/>
    </row>
    <row r="52" spans="4:7" ht="15.75">
      <c r="D52" s="3"/>
      <c r="F52" s="3"/>
      <c r="G52" s="3"/>
    </row>
  </sheetData>
  <mergeCells count="8">
    <mergeCell ref="A46:G46"/>
    <mergeCell ref="A47:G47"/>
    <mergeCell ref="A48:G48"/>
    <mergeCell ref="A1:G1"/>
    <mergeCell ref="A2:G2"/>
    <mergeCell ref="A3:G3"/>
    <mergeCell ref="D6:E6"/>
    <mergeCell ref="F6:G6"/>
  </mergeCells>
  <printOptions horizontalCentered="1"/>
  <pageMargins left="0.5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37">
      <selection activeCell="A15" sqref="A15"/>
    </sheetView>
  </sheetViews>
  <sheetFormatPr defaultColWidth="9.33203125" defaultRowHeight="12.75"/>
  <cols>
    <col min="1" max="1" width="53" style="7" customWidth="1"/>
    <col min="2" max="2" width="5.83203125" style="14" customWidth="1"/>
    <col min="3" max="3" width="2.83203125" style="7" customWidth="1"/>
    <col min="4" max="4" width="15.83203125" style="7" customWidth="1"/>
    <col min="5" max="5" width="3.83203125" style="58" customWidth="1"/>
    <col min="6" max="6" width="15.83203125" style="7" customWidth="1"/>
    <col min="7" max="7" width="18.66015625" style="7" customWidth="1"/>
    <col min="8" max="16384" width="9.33203125" style="7" customWidth="1"/>
  </cols>
  <sheetData>
    <row r="1" spans="1:6" ht="15">
      <c r="A1" s="91" t="str">
        <f>IncomeStatement!A1</f>
        <v>UDS CAPITAL BERHAD (502246-P)</v>
      </c>
      <c r="B1" s="91"/>
      <c r="C1" s="91"/>
      <c r="D1" s="91"/>
      <c r="E1" s="91"/>
      <c r="F1" s="91"/>
    </row>
    <row r="2" spans="1:6" ht="15">
      <c r="A2" s="91" t="s">
        <v>9</v>
      </c>
      <c r="B2" s="91"/>
      <c r="C2" s="91"/>
      <c r="D2" s="91"/>
      <c r="E2" s="91"/>
      <c r="F2" s="91"/>
    </row>
    <row r="3" spans="1:6" ht="15">
      <c r="A3" s="91" t="s">
        <v>36</v>
      </c>
      <c r="B3" s="91"/>
      <c r="C3" s="91"/>
      <c r="D3" s="91"/>
      <c r="E3" s="91"/>
      <c r="F3" s="91"/>
    </row>
    <row r="4" spans="1:6" ht="15">
      <c r="A4" s="10"/>
      <c r="B4" s="10"/>
      <c r="C4" s="10"/>
      <c r="D4" s="10"/>
      <c r="E4" s="10"/>
      <c r="F4" s="10"/>
    </row>
    <row r="5" spans="1:6" ht="15">
      <c r="A5" s="51"/>
      <c r="B5" s="71"/>
      <c r="C5" s="51"/>
      <c r="D5" s="14" t="s">
        <v>104</v>
      </c>
      <c r="E5" s="57"/>
      <c r="F5" s="14" t="s">
        <v>105</v>
      </c>
    </row>
    <row r="6" spans="2:6" ht="13.5" customHeight="1">
      <c r="B6" s="14" t="s">
        <v>56</v>
      </c>
      <c r="D6" s="14" t="s">
        <v>0</v>
      </c>
      <c r="E6" s="53"/>
      <c r="F6" s="14" t="s">
        <v>0</v>
      </c>
    </row>
    <row r="7" spans="4:6" ht="13.5" customHeight="1">
      <c r="D7" s="73" t="s">
        <v>47</v>
      </c>
      <c r="E7" s="74"/>
      <c r="F7" s="73" t="s">
        <v>48</v>
      </c>
    </row>
    <row r="8" spans="4:6" ht="13.5" customHeight="1">
      <c r="D8" s="14" t="s">
        <v>10</v>
      </c>
      <c r="E8" s="53"/>
      <c r="F8" s="14" t="s">
        <v>10</v>
      </c>
    </row>
    <row r="9" spans="1:6" ht="13.5" customHeight="1">
      <c r="A9" s="52" t="s">
        <v>21</v>
      </c>
      <c r="B9" s="10"/>
      <c r="C9" s="52"/>
      <c r="D9" s="53"/>
      <c r="E9" s="53"/>
      <c r="F9" s="53"/>
    </row>
    <row r="10" spans="1:6" ht="13.5" customHeight="1">
      <c r="A10" s="5" t="s">
        <v>22</v>
      </c>
      <c r="B10" s="10"/>
      <c r="C10" s="5"/>
      <c r="D10" s="53"/>
      <c r="E10" s="53"/>
      <c r="F10" s="53"/>
    </row>
    <row r="11" spans="1:6" ht="13.5" customHeight="1">
      <c r="A11" s="7" t="s">
        <v>68</v>
      </c>
      <c r="B11" s="14" t="s">
        <v>80</v>
      </c>
      <c r="D11" s="43">
        <v>51495031</v>
      </c>
      <c r="E11" s="46"/>
      <c r="F11" s="43">
        <v>40637917</v>
      </c>
    </row>
    <row r="12" spans="1:6" ht="13.5" customHeight="1">
      <c r="A12" s="7" t="s">
        <v>69</v>
      </c>
      <c r="D12" s="43">
        <v>3955000</v>
      </c>
      <c r="E12" s="46"/>
      <c r="F12" s="43">
        <v>3955000</v>
      </c>
    </row>
    <row r="13" spans="1:6" ht="13.5" customHeight="1">
      <c r="A13" s="7" t="s">
        <v>70</v>
      </c>
      <c r="D13" s="43">
        <v>1815929</v>
      </c>
      <c r="E13" s="46"/>
      <c r="F13" s="43">
        <v>2028605</v>
      </c>
    </row>
    <row r="14" spans="4:6" ht="7.5" customHeight="1">
      <c r="D14" s="44"/>
      <c r="E14" s="46"/>
      <c r="F14" s="44"/>
    </row>
    <row r="15" spans="4:6" ht="13.5" customHeight="1">
      <c r="D15" s="56">
        <f>SUM(D11:D13)</f>
        <v>57265960</v>
      </c>
      <c r="E15" s="46"/>
      <c r="F15" s="56">
        <f>SUM(F11:F13)</f>
        <v>46621522</v>
      </c>
    </row>
    <row r="16" spans="4:6" ht="13.5" customHeight="1">
      <c r="D16" s="43"/>
      <c r="E16" s="46"/>
      <c r="F16" s="43"/>
    </row>
    <row r="17" spans="1:6" ht="13.5" customHeight="1">
      <c r="A17" s="5" t="s">
        <v>23</v>
      </c>
      <c r="B17" s="10"/>
      <c r="C17" s="5"/>
      <c r="D17" s="46"/>
      <c r="E17" s="46"/>
      <c r="F17" s="46"/>
    </row>
    <row r="18" spans="1:6" ht="13.5" customHeight="1">
      <c r="A18" s="7" t="s">
        <v>11</v>
      </c>
      <c r="D18" s="46">
        <v>40638070</v>
      </c>
      <c r="E18" s="46"/>
      <c r="F18" s="46">
        <v>36632022</v>
      </c>
    </row>
    <row r="19" spans="1:6" ht="13.5" customHeight="1">
      <c r="A19" s="7" t="s">
        <v>71</v>
      </c>
      <c r="D19" s="46">
        <v>20161862</v>
      </c>
      <c r="E19" s="46"/>
      <c r="F19" s="46">
        <v>23774703</v>
      </c>
    </row>
    <row r="20" spans="1:6" ht="13.5" customHeight="1">
      <c r="A20" s="7" t="s">
        <v>72</v>
      </c>
      <c r="D20" s="46">
        <v>4761079</v>
      </c>
      <c r="E20" s="46"/>
      <c r="F20" s="46">
        <v>10340550</v>
      </c>
    </row>
    <row r="21" spans="1:6" ht="13.5" customHeight="1">
      <c r="A21" s="7" t="s">
        <v>73</v>
      </c>
      <c r="D21" s="46">
        <v>2823163</v>
      </c>
      <c r="E21" s="46"/>
      <c r="F21" s="46">
        <v>2401910</v>
      </c>
    </row>
    <row r="22" spans="1:6" ht="13.5" customHeight="1">
      <c r="A22" s="7" t="s">
        <v>75</v>
      </c>
      <c r="D22" s="46">
        <v>5232408</v>
      </c>
      <c r="E22" s="46"/>
      <c r="F22" s="46">
        <v>5202506</v>
      </c>
    </row>
    <row r="23" spans="1:6" ht="13.5" customHeight="1">
      <c r="A23" s="7" t="s">
        <v>74</v>
      </c>
      <c r="D23" s="46">
        <v>3223521</v>
      </c>
      <c r="E23" s="46"/>
      <c r="F23" s="54">
        <v>5765643</v>
      </c>
    </row>
    <row r="24" spans="4:6" ht="7.5" customHeight="1">
      <c r="D24" s="44"/>
      <c r="E24" s="46"/>
      <c r="F24" s="59"/>
    </row>
    <row r="25" spans="4:6" ht="13.5" customHeight="1">
      <c r="D25" s="56">
        <f>SUM(D18:D23)</f>
        <v>76840103</v>
      </c>
      <c r="E25" s="46"/>
      <c r="F25" s="56">
        <f>SUM(F18:F23)</f>
        <v>84117334</v>
      </c>
    </row>
    <row r="26" spans="4:6" ht="13.5" customHeight="1">
      <c r="D26" s="44"/>
      <c r="E26" s="46"/>
      <c r="F26" s="44"/>
    </row>
    <row r="27" spans="1:6" ht="13.5" customHeight="1" thickBot="1">
      <c r="A27" s="52" t="s">
        <v>24</v>
      </c>
      <c r="B27" s="10"/>
      <c r="C27" s="52"/>
      <c r="D27" s="61">
        <f>D15+D25</f>
        <v>134106063</v>
      </c>
      <c r="E27" s="55"/>
      <c r="F27" s="61">
        <f>F15+F25</f>
        <v>130738856</v>
      </c>
    </row>
    <row r="28" spans="4:6" ht="13.5" customHeight="1" thickTop="1">
      <c r="D28" s="46"/>
      <c r="E28" s="46"/>
      <c r="F28" s="46"/>
    </row>
    <row r="29" spans="1:6" ht="13.5" customHeight="1">
      <c r="A29" s="52" t="s">
        <v>25</v>
      </c>
      <c r="B29" s="10"/>
      <c r="C29" s="52"/>
      <c r="D29" s="46"/>
      <c r="E29" s="46"/>
      <c r="F29" s="46"/>
    </row>
    <row r="30" spans="1:6" ht="13.5" customHeight="1">
      <c r="A30" s="5" t="s">
        <v>76</v>
      </c>
      <c r="B30" s="10"/>
      <c r="C30" s="5"/>
      <c r="D30" s="46"/>
      <c r="E30" s="46"/>
      <c r="F30" s="46"/>
    </row>
    <row r="31" spans="1:6" ht="13.5" customHeight="1">
      <c r="A31" s="7" t="s">
        <v>77</v>
      </c>
      <c r="D31" s="46">
        <v>63252750</v>
      </c>
      <c r="E31" s="46"/>
      <c r="F31" s="46">
        <v>63252750</v>
      </c>
    </row>
    <row r="32" spans="1:7" ht="13.5" customHeight="1">
      <c r="A32" s="7" t="s">
        <v>78</v>
      </c>
      <c r="D32" s="46">
        <v>12494536</v>
      </c>
      <c r="E32" s="46"/>
      <c r="F32" s="46">
        <v>12494536</v>
      </c>
      <c r="G32" s="19"/>
    </row>
    <row r="33" spans="1:7" ht="13.5" customHeight="1">
      <c r="A33" s="7" t="s">
        <v>79</v>
      </c>
      <c r="D33" s="63">
        <f>Equity!D42</f>
        <v>-8322728</v>
      </c>
      <c r="E33" s="46"/>
      <c r="F33" s="56">
        <v>-5147109</v>
      </c>
      <c r="G33" s="19"/>
    </row>
    <row r="34" spans="4:7" ht="7.5" customHeight="1">
      <c r="D34" s="46"/>
      <c r="E34" s="46"/>
      <c r="F34" s="46"/>
      <c r="G34" s="19"/>
    </row>
    <row r="35" spans="4:7" ht="13.5" customHeight="1">
      <c r="D35" s="46">
        <f>SUM(D31:D33)</f>
        <v>67424558</v>
      </c>
      <c r="E35" s="46"/>
      <c r="F35" s="46">
        <f>SUM(F31:F33)</f>
        <v>70600177</v>
      </c>
      <c r="G35" s="19"/>
    </row>
    <row r="36" spans="1:7" ht="13.5" customHeight="1">
      <c r="A36" s="7" t="s">
        <v>66</v>
      </c>
      <c r="D36" s="46">
        <v>2723660</v>
      </c>
      <c r="E36" s="46"/>
      <c r="F36" s="46">
        <v>35032</v>
      </c>
      <c r="G36" s="19"/>
    </row>
    <row r="37" spans="4:7" ht="7.5" customHeight="1">
      <c r="D37" s="44"/>
      <c r="E37" s="46"/>
      <c r="F37" s="44"/>
      <c r="G37" s="19"/>
    </row>
    <row r="38" spans="1:6" ht="13.5" customHeight="1">
      <c r="A38" s="5" t="s">
        <v>26</v>
      </c>
      <c r="B38" s="10"/>
      <c r="C38" s="5"/>
      <c r="D38" s="60">
        <f>SUM(D35:D36)</f>
        <v>70148218</v>
      </c>
      <c r="E38" s="55"/>
      <c r="F38" s="60">
        <f>SUM(F35:F36)</f>
        <v>70635209</v>
      </c>
    </row>
    <row r="39" spans="4:6" ht="13.5" customHeight="1">
      <c r="D39" s="46"/>
      <c r="E39" s="46"/>
      <c r="F39" s="46"/>
    </row>
    <row r="40" spans="1:6" ht="13.5" customHeight="1">
      <c r="A40" s="5" t="s">
        <v>27</v>
      </c>
      <c r="B40" s="10"/>
      <c r="C40" s="5"/>
      <c r="D40" s="46"/>
      <c r="E40" s="46"/>
      <c r="F40" s="46"/>
    </row>
    <row r="41" spans="1:6" ht="13.5" customHeight="1">
      <c r="A41" s="7" t="s">
        <v>81</v>
      </c>
      <c r="B41" s="14" t="s">
        <v>83</v>
      </c>
      <c r="D41" s="46">
        <v>4679737</v>
      </c>
      <c r="E41" s="46"/>
      <c r="F41" s="46">
        <f>1300583+1121234</f>
        <v>2421817</v>
      </c>
    </row>
    <row r="42" spans="1:6" ht="13.5" customHeight="1">
      <c r="A42" s="7" t="s">
        <v>82</v>
      </c>
      <c r="D42" s="46">
        <v>1003930</v>
      </c>
      <c r="E42" s="46"/>
      <c r="F42" s="46">
        <v>1003408</v>
      </c>
    </row>
    <row r="43" spans="4:6" ht="7.5" customHeight="1">
      <c r="D43" s="44"/>
      <c r="E43" s="46"/>
      <c r="F43" s="44"/>
    </row>
    <row r="44" spans="4:6" ht="13.5" customHeight="1">
      <c r="D44" s="56">
        <f>SUM(D41:D42)</f>
        <v>5683667</v>
      </c>
      <c r="E44" s="46"/>
      <c r="F44" s="56">
        <f>SUM(F41:F42)</f>
        <v>3425225</v>
      </c>
    </row>
    <row r="45" spans="1:6" ht="13.5" customHeight="1">
      <c r="A45" s="5" t="s">
        <v>28</v>
      </c>
      <c r="B45" s="10"/>
      <c r="C45" s="5"/>
      <c r="D45" s="46"/>
      <c r="E45" s="46"/>
      <c r="F45" s="46"/>
    </row>
    <row r="46" spans="1:6" ht="13.5" customHeight="1">
      <c r="A46" s="7" t="s">
        <v>85</v>
      </c>
      <c r="D46" s="46">
        <v>8904763</v>
      </c>
      <c r="E46" s="46"/>
      <c r="F46" s="46">
        <v>11730985</v>
      </c>
    </row>
    <row r="47" spans="1:6" ht="13.5" customHeight="1">
      <c r="A47" s="7" t="s">
        <v>86</v>
      </c>
      <c r="D47" s="46">
        <f>3577828+1313769</f>
        <v>4891597</v>
      </c>
      <c r="E47" s="46"/>
      <c r="F47" s="46">
        <f>3033226+38185</f>
        <v>3071411</v>
      </c>
    </row>
    <row r="48" spans="1:6" ht="13.5" customHeight="1">
      <c r="A48" s="7" t="s">
        <v>87</v>
      </c>
      <c r="D48" s="46">
        <v>38783</v>
      </c>
      <c r="E48" s="46"/>
      <c r="F48" s="46">
        <v>97671</v>
      </c>
    </row>
    <row r="49" spans="1:6" ht="13.5" customHeight="1">
      <c r="A49" s="7" t="s">
        <v>84</v>
      </c>
      <c r="D49" s="46">
        <v>17673</v>
      </c>
      <c r="E49" s="46"/>
      <c r="F49" s="46">
        <v>22165</v>
      </c>
    </row>
    <row r="50" spans="1:6" ht="13.5" customHeight="1">
      <c r="A50" s="7" t="s">
        <v>88</v>
      </c>
      <c r="B50" s="14" t="s">
        <v>83</v>
      </c>
      <c r="D50" s="46">
        <f>413860+734140+19352412+3615000+5800000+1539000+12966950</f>
        <v>44421362</v>
      </c>
      <c r="E50" s="46"/>
      <c r="F50" s="46">
        <v>41756190</v>
      </c>
    </row>
    <row r="51" spans="4:6" ht="7.5" customHeight="1">
      <c r="D51" s="44"/>
      <c r="E51" s="46"/>
      <c r="F51" s="44"/>
    </row>
    <row r="52" spans="4:6" ht="13.5" customHeight="1">
      <c r="D52" s="56">
        <f>SUM(D46:D50)</f>
        <v>58274178</v>
      </c>
      <c r="E52" s="46"/>
      <c r="F52" s="56">
        <f>SUM(F46:F50)</f>
        <v>56678422</v>
      </c>
    </row>
    <row r="53" spans="4:6" ht="7.5" customHeight="1">
      <c r="D53" s="46"/>
      <c r="E53" s="46"/>
      <c r="F53" s="46"/>
    </row>
    <row r="54" spans="1:6" ht="13.5" customHeight="1">
      <c r="A54" s="5" t="s">
        <v>29</v>
      </c>
      <c r="B54" s="10"/>
      <c r="C54" s="5"/>
      <c r="D54" s="55">
        <f>D44+D52</f>
        <v>63957845</v>
      </c>
      <c r="E54" s="55"/>
      <c r="F54" s="55">
        <f>F44+F52</f>
        <v>60103647</v>
      </c>
    </row>
    <row r="55" spans="4:6" ht="7.5" customHeight="1">
      <c r="D55" s="44"/>
      <c r="E55" s="46"/>
      <c r="F55" s="44"/>
    </row>
    <row r="56" spans="1:6" ht="13.5" customHeight="1" thickBot="1">
      <c r="A56" s="52" t="s">
        <v>30</v>
      </c>
      <c r="B56" s="10"/>
      <c r="C56" s="52"/>
      <c r="D56" s="61">
        <f>D38+D54</f>
        <v>134106063</v>
      </c>
      <c r="E56" s="55"/>
      <c r="F56" s="61">
        <f>F38+F54</f>
        <v>130738856</v>
      </c>
    </row>
    <row r="57" spans="1:6" ht="13.5" customHeight="1" thickTop="1">
      <c r="A57" s="5"/>
      <c r="B57" s="10"/>
      <c r="C57" s="5"/>
      <c r="D57" s="55"/>
      <c r="E57" s="55"/>
      <c r="F57" s="55"/>
    </row>
    <row r="58" spans="1:8" ht="15">
      <c r="A58" s="87" t="s">
        <v>44</v>
      </c>
      <c r="B58" s="87"/>
      <c r="C58" s="87"/>
      <c r="D58" s="87"/>
      <c r="E58" s="87"/>
      <c r="F58" s="87"/>
      <c r="G58" s="8"/>
      <c r="H58" s="8"/>
    </row>
    <row r="59" spans="1:8" ht="15">
      <c r="A59" s="87" t="s">
        <v>45</v>
      </c>
      <c r="B59" s="87"/>
      <c r="C59" s="87"/>
      <c r="D59" s="87"/>
      <c r="E59" s="87"/>
      <c r="F59" s="87"/>
      <c r="G59" s="8"/>
      <c r="H59" s="8"/>
    </row>
    <row r="60" spans="1:8" ht="15">
      <c r="A60" s="87" t="s">
        <v>46</v>
      </c>
      <c r="B60" s="87"/>
      <c r="C60" s="87"/>
      <c r="D60" s="87"/>
      <c r="E60" s="87"/>
      <c r="F60" s="87"/>
      <c r="G60" s="8"/>
      <c r="H60" s="8"/>
    </row>
  </sheetData>
  <mergeCells count="6">
    <mergeCell ref="A59:F59"/>
    <mergeCell ref="A60:F60"/>
    <mergeCell ref="A1:F1"/>
    <mergeCell ref="A2:F2"/>
    <mergeCell ref="A3:F3"/>
    <mergeCell ref="A58:F58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6">
      <selection activeCell="A39" sqref="A39"/>
    </sheetView>
  </sheetViews>
  <sheetFormatPr defaultColWidth="9.33203125" defaultRowHeight="15" customHeight="1"/>
  <cols>
    <col min="1" max="1" width="36.5" style="1" customWidth="1"/>
    <col min="2" max="7" width="16.83203125" style="1" customWidth="1"/>
    <col min="8" max="8" width="2.83203125" style="1" customWidth="1"/>
    <col min="9" max="16384" width="9.33203125" style="1" customWidth="1"/>
  </cols>
  <sheetData>
    <row r="1" spans="1:8" ht="15" customHeight="1">
      <c r="A1" s="89" t="str">
        <f>IncomeStatement!A1</f>
        <v>UDS CAPITAL BERHAD (502246-P)</v>
      </c>
      <c r="B1" s="89"/>
      <c r="C1" s="89"/>
      <c r="D1" s="89"/>
      <c r="E1" s="89"/>
      <c r="F1" s="89"/>
      <c r="G1" s="89"/>
      <c r="H1" s="89"/>
    </row>
    <row r="2" spans="1:8" ht="15" customHeight="1">
      <c r="A2" s="89" t="s">
        <v>14</v>
      </c>
      <c r="B2" s="89"/>
      <c r="C2" s="89"/>
      <c r="D2" s="89"/>
      <c r="E2" s="89"/>
      <c r="F2" s="89"/>
      <c r="G2" s="89"/>
      <c r="H2" s="89"/>
    </row>
    <row r="3" spans="1:8" ht="15" customHeight="1">
      <c r="A3" s="89" t="s">
        <v>107</v>
      </c>
      <c r="B3" s="89"/>
      <c r="C3" s="89"/>
      <c r="D3" s="89"/>
      <c r="E3" s="89"/>
      <c r="F3" s="89"/>
      <c r="G3" s="89"/>
      <c r="H3" s="89"/>
    </row>
    <row r="4" spans="1:3" ht="15" customHeight="1">
      <c r="A4" s="20"/>
      <c r="B4" s="20"/>
      <c r="C4" s="20"/>
    </row>
    <row r="5" spans="1:8" ht="15" customHeight="1">
      <c r="A5" s="20"/>
      <c r="B5" s="92" t="s">
        <v>52</v>
      </c>
      <c r="C5" s="93"/>
      <c r="D5" s="93"/>
      <c r="E5" s="94"/>
      <c r="F5" s="22"/>
      <c r="G5" s="22"/>
      <c r="H5" s="23"/>
    </row>
    <row r="6" spans="1:8" ht="15" customHeight="1">
      <c r="A6" s="20"/>
      <c r="B6" s="24"/>
      <c r="C6" s="75" t="s">
        <v>41</v>
      </c>
      <c r="D6" s="75"/>
      <c r="E6" s="26"/>
      <c r="F6" s="25"/>
      <c r="G6" s="25"/>
      <c r="H6" s="26"/>
    </row>
    <row r="7" spans="2:8" ht="15" customHeight="1">
      <c r="B7" s="27"/>
      <c r="C7" s="76" t="s">
        <v>42</v>
      </c>
      <c r="D7" s="76" t="str">
        <f>C7</f>
        <v>Distributable</v>
      </c>
      <c r="E7" s="26"/>
      <c r="F7" s="25"/>
      <c r="G7" s="25"/>
      <c r="H7" s="26"/>
    </row>
    <row r="8" spans="2:8" s="2" customFormat="1" ht="15" customHeight="1">
      <c r="B8" s="77" t="s">
        <v>2</v>
      </c>
      <c r="C8" s="78" t="s">
        <v>2</v>
      </c>
      <c r="D8" s="78" t="s">
        <v>5</v>
      </c>
      <c r="E8" s="79"/>
      <c r="F8" s="78" t="s">
        <v>18</v>
      </c>
      <c r="G8" s="78" t="s">
        <v>6</v>
      </c>
      <c r="H8" s="66"/>
    </row>
    <row r="9" spans="2:8" s="2" customFormat="1" ht="15" customHeight="1">
      <c r="B9" s="77" t="s">
        <v>3</v>
      </c>
      <c r="C9" s="78" t="s">
        <v>4</v>
      </c>
      <c r="D9" s="78" t="s">
        <v>39</v>
      </c>
      <c r="E9" s="79" t="s">
        <v>6</v>
      </c>
      <c r="F9" s="78" t="s">
        <v>19</v>
      </c>
      <c r="G9" s="78" t="s">
        <v>40</v>
      </c>
      <c r="H9" s="66"/>
    </row>
    <row r="10" spans="2:8" s="2" customFormat="1" ht="15" customHeight="1">
      <c r="B10" s="77" t="s">
        <v>10</v>
      </c>
      <c r="C10" s="78" t="str">
        <f>B10</f>
        <v>RM</v>
      </c>
      <c r="D10" s="78" t="str">
        <f>C10</f>
        <v>RM</v>
      </c>
      <c r="E10" s="79" t="s">
        <v>10</v>
      </c>
      <c r="F10" s="78" t="s">
        <v>10</v>
      </c>
      <c r="G10" s="78" t="str">
        <f>D10</f>
        <v>RM</v>
      </c>
      <c r="H10" s="66"/>
    </row>
    <row r="11" spans="2:8" s="14" customFormat="1" ht="15" customHeight="1">
      <c r="B11" s="28"/>
      <c r="C11" s="29"/>
      <c r="D11" s="29"/>
      <c r="E11" s="30"/>
      <c r="F11" s="29"/>
      <c r="G11" s="29"/>
      <c r="H11" s="67"/>
    </row>
    <row r="12" spans="1:8" s="7" customFormat="1" ht="15" customHeight="1">
      <c r="A12" s="7" t="s">
        <v>17</v>
      </c>
      <c r="B12" s="31">
        <v>42168500</v>
      </c>
      <c r="C12" s="16">
        <v>6815367</v>
      </c>
      <c r="D12" s="16">
        <v>9608046</v>
      </c>
      <c r="E12" s="32">
        <f>SUM(B12:D12)</f>
        <v>58591913</v>
      </c>
      <c r="F12" s="16">
        <v>40791</v>
      </c>
      <c r="G12" s="16">
        <f>E12+F12</f>
        <v>58632704</v>
      </c>
      <c r="H12" s="62"/>
    </row>
    <row r="13" spans="2:8" s="7" customFormat="1" ht="4.5" customHeight="1">
      <c r="B13" s="31"/>
      <c r="C13" s="16"/>
      <c r="D13" s="16"/>
      <c r="E13" s="32"/>
      <c r="F13" s="16"/>
      <c r="G13" s="16"/>
      <c r="H13" s="62"/>
    </row>
    <row r="14" spans="1:8" s="7" customFormat="1" ht="15" customHeight="1">
      <c r="A14" s="7" t="s">
        <v>99</v>
      </c>
      <c r="B14" s="31"/>
      <c r="C14" s="16"/>
      <c r="D14" s="16"/>
      <c r="E14" s="32"/>
      <c r="F14" s="16"/>
      <c r="G14" s="16"/>
      <c r="H14" s="62"/>
    </row>
    <row r="15" spans="1:8" s="7" customFormat="1" ht="15" customHeight="1">
      <c r="A15" s="7" t="s">
        <v>89</v>
      </c>
      <c r="B15" s="31"/>
      <c r="C15" s="16"/>
      <c r="D15" s="16"/>
      <c r="E15" s="32"/>
      <c r="F15" s="16"/>
      <c r="G15" s="16"/>
      <c r="H15" s="62"/>
    </row>
    <row r="16" spans="1:8" s="7" customFormat="1" ht="15" customHeight="1">
      <c r="A16" s="7" t="s">
        <v>100</v>
      </c>
      <c r="B16" s="31"/>
      <c r="C16" s="16"/>
      <c r="D16" s="16">
        <f>IncomeStatement!G32</f>
        <v>-107690</v>
      </c>
      <c r="E16" s="32">
        <f>SUM(B16:D16)</f>
        <v>-107690</v>
      </c>
      <c r="F16" s="16">
        <v>-1685</v>
      </c>
      <c r="G16" s="16">
        <f>E16+F16</f>
        <v>-109375</v>
      </c>
      <c r="H16" s="62"/>
    </row>
    <row r="17" spans="2:8" s="7" customFormat="1" ht="4.5" customHeight="1">
      <c r="B17" s="31"/>
      <c r="C17" s="16"/>
      <c r="D17" s="16"/>
      <c r="E17" s="32"/>
      <c r="F17" s="16"/>
      <c r="G17" s="16"/>
      <c r="H17" s="62"/>
    </row>
    <row r="18" spans="1:8" s="7" customFormat="1" ht="15" customHeight="1">
      <c r="A18" s="7" t="s">
        <v>102</v>
      </c>
      <c r="B18" s="31">
        <v>10542125</v>
      </c>
      <c r="C18" s="16">
        <v>6325275</v>
      </c>
      <c r="D18" s="16"/>
      <c r="E18" s="32">
        <f>SUM(B18:D18)</f>
        <v>16867400</v>
      </c>
      <c r="F18" s="16"/>
      <c r="G18" s="16">
        <f>E18+F18</f>
        <v>16867400</v>
      </c>
      <c r="H18" s="62"/>
    </row>
    <row r="19" spans="2:8" s="7" customFormat="1" ht="4.5" customHeight="1">
      <c r="B19" s="31"/>
      <c r="C19" s="16"/>
      <c r="D19" s="16"/>
      <c r="E19" s="32"/>
      <c r="F19" s="16"/>
      <c r="G19" s="16"/>
      <c r="H19" s="62"/>
    </row>
    <row r="20" spans="1:8" s="7" customFormat="1" ht="15" customHeight="1">
      <c r="A20" s="7" t="s">
        <v>103</v>
      </c>
      <c r="B20" s="31">
        <v>10542125</v>
      </c>
      <c r="C20" s="16"/>
      <c r="D20" s="16">
        <v>-10542125</v>
      </c>
      <c r="E20" s="72">
        <f>SUM(B20:D20)</f>
        <v>0</v>
      </c>
      <c r="F20" s="16"/>
      <c r="G20" s="46">
        <f>E20+F20</f>
        <v>0</v>
      </c>
      <c r="H20" s="62"/>
    </row>
    <row r="21" spans="2:8" s="7" customFormat="1" ht="4.5" customHeight="1">
      <c r="B21" s="31"/>
      <c r="C21" s="16"/>
      <c r="D21" s="16"/>
      <c r="E21" s="32"/>
      <c r="F21" s="16"/>
      <c r="G21" s="16"/>
      <c r="H21" s="62"/>
    </row>
    <row r="22" spans="1:8" s="7" customFormat="1" ht="15" customHeight="1">
      <c r="A22" s="7" t="s">
        <v>32</v>
      </c>
      <c r="B22" s="31"/>
      <c r="C22" s="16">
        <v>-11000</v>
      </c>
      <c r="D22" s="16"/>
      <c r="E22" s="32">
        <f>SUM(B22:D22)</f>
        <v>-11000</v>
      </c>
      <c r="F22" s="16"/>
      <c r="G22" s="16">
        <f>E22+F22</f>
        <v>-11000</v>
      </c>
      <c r="H22" s="62"/>
    </row>
    <row r="23" spans="2:8" s="7" customFormat="1" ht="4.5" customHeight="1">
      <c r="B23" s="31"/>
      <c r="C23" s="16"/>
      <c r="D23" s="16"/>
      <c r="E23" s="32"/>
      <c r="F23" s="16"/>
      <c r="G23" s="16"/>
      <c r="H23" s="62"/>
    </row>
    <row r="24" spans="1:8" s="7" customFormat="1" ht="15" customHeight="1">
      <c r="A24" s="7" t="s">
        <v>33</v>
      </c>
      <c r="B24" s="31"/>
      <c r="C24" s="16">
        <v>-635106</v>
      </c>
      <c r="D24" s="16"/>
      <c r="E24" s="32">
        <f>SUM(B24:D24)</f>
        <v>-635106</v>
      </c>
      <c r="F24" s="16"/>
      <c r="G24" s="16">
        <f>E24+F24</f>
        <v>-635106</v>
      </c>
      <c r="H24" s="62"/>
    </row>
    <row r="25" spans="2:8" s="7" customFormat="1" ht="15" customHeight="1">
      <c r="B25" s="31"/>
      <c r="C25" s="16"/>
      <c r="D25" s="16"/>
      <c r="E25" s="32"/>
      <c r="F25" s="16"/>
      <c r="G25" s="16"/>
      <c r="H25" s="62"/>
    </row>
    <row r="26" spans="1:8" s="7" customFormat="1" ht="15" customHeight="1" thickBot="1">
      <c r="A26" s="7" t="s">
        <v>37</v>
      </c>
      <c r="B26" s="80">
        <f aca="true" t="shared" si="0" ref="B26:G26">SUM(B12:B24)</f>
        <v>63252750</v>
      </c>
      <c r="C26" s="69">
        <f t="shared" si="0"/>
        <v>12494536</v>
      </c>
      <c r="D26" s="69">
        <f t="shared" si="0"/>
        <v>-1041769</v>
      </c>
      <c r="E26" s="81">
        <f t="shared" si="0"/>
        <v>74705517</v>
      </c>
      <c r="F26" s="69">
        <f t="shared" si="0"/>
        <v>39106</v>
      </c>
      <c r="G26" s="69">
        <f t="shared" si="0"/>
        <v>74744623</v>
      </c>
      <c r="H26" s="62"/>
    </row>
    <row r="27" spans="1:8" s="7" customFormat="1" ht="15" customHeight="1" thickTop="1">
      <c r="A27" s="5"/>
      <c r="B27" s="33"/>
      <c r="C27" s="13"/>
      <c r="D27" s="13"/>
      <c r="E27" s="34"/>
      <c r="F27" s="13"/>
      <c r="G27" s="13"/>
      <c r="H27" s="62"/>
    </row>
    <row r="28" spans="2:8" s="7" customFormat="1" ht="15" customHeight="1">
      <c r="B28" s="31"/>
      <c r="C28" s="16"/>
      <c r="D28" s="16"/>
      <c r="E28" s="32"/>
      <c r="F28" s="16"/>
      <c r="G28" s="16"/>
      <c r="H28" s="62"/>
    </row>
    <row r="29" spans="1:8" s="7" customFormat="1" ht="15" customHeight="1">
      <c r="A29" s="7" t="s">
        <v>31</v>
      </c>
      <c r="B29" s="31">
        <v>63252750</v>
      </c>
      <c r="C29" s="16">
        <v>12494536</v>
      </c>
      <c r="D29" s="16">
        <v>-5147109</v>
      </c>
      <c r="E29" s="32">
        <f>SUM(B29:D29)</f>
        <v>70600177</v>
      </c>
      <c r="F29" s="16">
        <v>35032</v>
      </c>
      <c r="G29" s="16">
        <f>E29+F29</f>
        <v>70635209</v>
      </c>
      <c r="H29" s="62"/>
    </row>
    <row r="30" spans="2:8" s="7" customFormat="1" ht="4.5" customHeight="1">
      <c r="B30" s="31"/>
      <c r="C30" s="16"/>
      <c r="D30" s="16"/>
      <c r="E30" s="32"/>
      <c r="F30" s="16"/>
      <c r="G30" s="16"/>
      <c r="H30" s="62"/>
    </row>
    <row r="31" spans="1:8" s="7" customFormat="1" ht="15" customHeight="1">
      <c r="A31" s="7" t="s">
        <v>99</v>
      </c>
      <c r="B31" s="31"/>
      <c r="C31" s="16"/>
      <c r="D31" s="16"/>
      <c r="E31" s="32"/>
      <c r="F31" s="16"/>
      <c r="G31" s="16"/>
      <c r="H31" s="62"/>
    </row>
    <row r="32" spans="1:8" s="7" customFormat="1" ht="15" customHeight="1">
      <c r="A32" s="7" t="s">
        <v>89</v>
      </c>
      <c r="B32" s="31"/>
      <c r="C32" s="16"/>
      <c r="D32" s="16"/>
      <c r="E32" s="32"/>
      <c r="F32" s="16"/>
      <c r="G32" s="16"/>
      <c r="H32" s="62"/>
    </row>
    <row r="33" spans="1:8" s="7" customFormat="1" ht="15" customHeight="1">
      <c r="A33" s="7" t="s">
        <v>100</v>
      </c>
      <c r="B33" s="31"/>
      <c r="C33" s="16"/>
      <c r="D33" s="16">
        <f>IncomeStatement!F32</f>
        <v>-3175619</v>
      </c>
      <c r="E33" s="32">
        <f>SUM(B33:D33)</f>
        <v>-3175619</v>
      </c>
      <c r="F33" s="16">
        <f>+IncomeStatement!F33</f>
        <v>-41001</v>
      </c>
      <c r="G33" s="16">
        <f>E33+F33</f>
        <v>-3216620</v>
      </c>
      <c r="H33" s="62"/>
    </row>
    <row r="34" spans="2:8" s="7" customFormat="1" ht="4.5" customHeight="1">
      <c r="B34" s="31"/>
      <c r="C34" s="16"/>
      <c r="D34" s="16"/>
      <c r="E34" s="32"/>
      <c r="F34" s="16"/>
      <c r="G34" s="16"/>
      <c r="H34" s="62"/>
    </row>
    <row r="35" spans="1:8" s="7" customFormat="1" ht="15" customHeight="1">
      <c r="A35" s="7" t="s">
        <v>90</v>
      </c>
      <c r="B35" s="31"/>
      <c r="C35" s="16"/>
      <c r="D35" s="16"/>
      <c r="E35" s="32"/>
      <c r="G35" s="58"/>
      <c r="H35" s="62"/>
    </row>
    <row r="36" spans="1:8" s="7" customFormat="1" ht="15" customHeight="1">
      <c r="A36" s="7" t="s">
        <v>101</v>
      </c>
      <c r="B36" s="31"/>
      <c r="C36" s="16"/>
      <c r="D36" s="16"/>
      <c r="E36" s="32"/>
      <c r="F36" s="16">
        <v>2680678</v>
      </c>
      <c r="G36" s="16">
        <f>E35+F36</f>
        <v>2680678</v>
      </c>
      <c r="H36" s="62"/>
    </row>
    <row r="37" spans="2:8" s="7" customFormat="1" ht="4.5" customHeight="1">
      <c r="B37" s="31"/>
      <c r="C37" s="16"/>
      <c r="D37" s="16"/>
      <c r="E37" s="32"/>
      <c r="F37" s="16"/>
      <c r="G37" s="16"/>
      <c r="H37" s="62"/>
    </row>
    <row r="38" spans="1:8" s="7" customFormat="1" ht="15" customHeight="1">
      <c r="A38" s="7" t="s">
        <v>130</v>
      </c>
      <c r="B38" s="31"/>
      <c r="C38" s="16"/>
      <c r="D38" s="16"/>
      <c r="E38" s="32"/>
      <c r="F38" s="16"/>
      <c r="G38" s="16"/>
      <c r="H38" s="62"/>
    </row>
    <row r="39" spans="1:8" s="7" customFormat="1" ht="15" customHeight="1">
      <c r="A39" s="7" t="s">
        <v>92</v>
      </c>
      <c r="B39" s="31"/>
      <c r="C39" s="16"/>
      <c r="D39" s="16"/>
      <c r="E39" s="32"/>
      <c r="F39" s="16"/>
      <c r="G39" s="16"/>
      <c r="H39" s="62"/>
    </row>
    <row r="40" spans="1:8" s="7" customFormat="1" ht="15" customHeight="1">
      <c r="A40" s="16" t="s">
        <v>91</v>
      </c>
      <c r="B40" s="31"/>
      <c r="C40" s="16"/>
      <c r="D40" s="16"/>
      <c r="E40" s="32"/>
      <c r="F40" s="16">
        <v>48951</v>
      </c>
      <c r="G40" s="16">
        <f>E38+F40</f>
        <v>48951</v>
      </c>
      <c r="H40" s="62"/>
    </row>
    <row r="41" spans="2:8" s="7" customFormat="1" ht="15" customHeight="1">
      <c r="B41" s="31"/>
      <c r="C41" s="16"/>
      <c r="D41" s="16"/>
      <c r="E41" s="32"/>
      <c r="F41" s="16"/>
      <c r="G41" s="16"/>
      <c r="H41" s="62"/>
    </row>
    <row r="42" spans="1:8" s="7" customFormat="1" ht="15" customHeight="1" thickBot="1">
      <c r="A42" s="7" t="s">
        <v>38</v>
      </c>
      <c r="B42" s="80">
        <f aca="true" t="shared" si="1" ref="B42:G42">SUM(B29:B40)</f>
        <v>63252750</v>
      </c>
      <c r="C42" s="69">
        <f t="shared" si="1"/>
        <v>12494536</v>
      </c>
      <c r="D42" s="69">
        <f t="shared" si="1"/>
        <v>-8322728</v>
      </c>
      <c r="E42" s="81">
        <f t="shared" si="1"/>
        <v>67424558</v>
      </c>
      <c r="F42" s="69">
        <f t="shared" si="1"/>
        <v>2723660</v>
      </c>
      <c r="G42" s="69">
        <f t="shared" si="1"/>
        <v>70148218</v>
      </c>
      <c r="H42" s="62"/>
    </row>
    <row r="43" spans="1:8" s="7" customFormat="1" ht="15" customHeight="1" thickTop="1">
      <c r="A43" s="5"/>
      <c r="B43" s="35"/>
      <c r="C43" s="36"/>
      <c r="D43" s="36"/>
      <c r="E43" s="37"/>
      <c r="F43" s="36"/>
      <c r="G43" s="65"/>
      <c r="H43" s="68"/>
    </row>
    <row r="44" spans="1:7" s="7" customFormat="1" ht="15" customHeight="1">
      <c r="A44" s="5"/>
      <c r="B44" s="13"/>
      <c r="C44" s="13"/>
      <c r="D44" s="13"/>
      <c r="E44" s="64"/>
      <c r="F44" s="13"/>
      <c r="G44" s="64"/>
    </row>
    <row r="45" spans="1:7" s="7" customFormat="1" ht="15" customHeight="1">
      <c r="A45" s="5"/>
      <c r="B45" s="13"/>
      <c r="C45" s="13"/>
      <c r="D45" s="13"/>
      <c r="E45" s="64"/>
      <c r="F45" s="13"/>
      <c r="G45" s="64"/>
    </row>
    <row r="46" spans="1:6" s="7" customFormat="1" ht="15" customHeight="1">
      <c r="A46" s="7" t="s">
        <v>53</v>
      </c>
      <c r="B46" s="8"/>
      <c r="C46" s="16"/>
      <c r="D46" s="43"/>
      <c r="E46" s="8"/>
      <c r="F46" s="8"/>
    </row>
    <row r="47" spans="1:6" s="7" customFormat="1" ht="15" customHeight="1">
      <c r="A47" s="7" t="s">
        <v>54</v>
      </c>
      <c r="B47" s="8"/>
      <c r="C47" s="16"/>
      <c r="D47" s="43"/>
      <c r="E47" s="8"/>
      <c r="F47" s="8"/>
    </row>
    <row r="48" spans="2:6" s="7" customFormat="1" ht="15" customHeight="1">
      <c r="B48" s="8"/>
      <c r="C48" s="16"/>
      <c r="D48" s="43"/>
      <c r="E48" s="8"/>
      <c r="F48" s="8"/>
    </row>
    <row r="49" spans="1:7" s="7" customFormat="1" ht="15" customHeight="1">
      <c r="A49" s="5"/>
      <c r="B49" s="13"/>
      <c r="C49" s="13"/>
      <c r="D49" s="13"/>
      <c r="E49" s="13"/>
      <c r="F49" s="13"/>
      <c r="G49" s="13"/>
    </row>
    <row r="50" spans="1:7" s="7" customFormat="1" ht="15" customHeight="1">
      <c r="A50" s="5"/>
      <c r="B50" s="13"/>
      <c r="C50" s="13"/>
      <c r="D50" s="13"/>
      <c r="E50" s="13"/>
      <c r="F50" s="13"/>
      <c r="G50" s="13"/>
    </row>
    <row r="51" spans="1:7" s="7" customFormat="1" ht="15" customHeight="1">
      <c r="A51" s="5"/>
      <c r="B51" s="13"/>
      <c r="C51" s="13"/>
      <c r="D51" s="13"/>
      <c r="E51" s="13"/>
      <c r="F51" s="13"/>
      <c r="G51" s="13"/>
    </row>
    <row r="52" ht="15" customHeight="1">
      <c r="G52" s="3"/>
    </row>
  </sheetData>
  <mergeCells count="4">
    <mergeCell ref="B5:E5"/>
    <mergeCell ref="A1:H1"/>
    <mergeCell ref="A2:H2"/>
    <mergeCell ref="A3:H3"/>
  </mergeCells>
  <printOptions horizontalCentered="1"/>
  <pageMargins left="0.75" right="0.73" top="0.32" bottom="0.31" header="0.5" footer="0.34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37">
      <selection activeCell="A49" sqref="A49"/>
    </sheetView>
  </sheetViews>
  <sheetFormatPr defaultColWidth="9.33203125" defaultRowHeight="12.75"/>
  <cols>
    <col min="1" max="1" width="65" style="7" customWidth="1"/>
    <col min="2" max="2" width="13.16015625" style="7" customWidth="1"/>
    <col min="3" max="3" width="3.16015625" style="7" customWidth="1"/>
    <col min="4" max="4" width="13.16015625" style="7" customWidth="1"/>
    <col min="5" max="16384" width="9.33203125" style="7" customWidth="1"/>
  </cols>
  <sheetData>
    <row r="1" spans="1:3" ht="15">
      <c r="A1" s="91" t="s">
        <v>112</v>
      </c>
      <c r="B1" s="91"/>
      <c r="C1" s="91"/>
    </row>
    <row r="2" spans="1:3" ht="15">
      <c r="A2" s="91" t="s">
        <v>12</v>
      </c>
      <c r="B2" s="91"/>
      <c r="C2" s="91"/>
    </row>
    <row r="3" spans="1:3" ht="15">
      <c r="A3" s="91" t="s">
        <v>107</v>
      </c>
      <c r="B3" s="91"/>
      <c r="C3" s="91"/>
    </row>
    <row r="5" spans="2:4" ht="15">
      <c r="B5" s="82" t="s">
        <v>110</v>
      </c>
      <c r="C5" s="82"/>
      <c r="D5" s="82" t="s">
        <v>110</v>
      </c>
    </row>
    <row r="6" spans="2:4" ht="15">
      <c r="B6" s="82" t="s">
        <v>111</v>
      </c>
      <c r="C6" s="82"/>
      <c r="D6" s="82" t="s">
        <v>111</v>
      </c>
    </row>
    <row r="7" spans="2:4" ht="15">
      <c r="B7" s="83" t="s">
        <v>47</v>
      </c>
      <c r="C7" s="82"/>
      <c r="D7" s="83" t="s">
        <v>55</v>
      </c>
    </row>
    <row r="8" spans="2:4" ht="15">
      <c r="B8" s="82" t="s">
        <v>10</v>
      </c>
      <c r="C8" s="82"/>
      <c r="D8" s="82" t="s">
        <v>10</v>
      </c>
    </row>
    <row r="9" spans="2:4" ht="15">
      <c r="B9" s="82"/>
      <c r="C9" s="82"/>
      <c r="D9" s="82"/>
    </row>
    <row r="10" spans="1:4" ht="15">
      <c r="A10" s="7" t="s">
        <v>113</v>
      </c>
      <c r="B10" s="82"/>
      <c r="C10" s="82"/>
      <c r="D10" s="82"/>
    </row>
    <row r="11" spans="1:4" ht="15">
      <c r="A11" s="7" t="s">
        <v>114</v>
      </c>
      <c r="B11" s="82">
        <v>-3134345</v>
      </c>
      <c r="C11" s="82"/>
      <c r="D11" s="82">
        <v>96385</v>
      </c>
    </row>
    <row r="12" spans="2:4" ht="15">
      <c r="B12" s="82"/>
      <c r="C12" s="82"/>
      <c r="D12" s="82"/>
    </row>
    <row r="13" spans="1:4" ht="15">
      <c r="A13" s="7" t="s">
        <v>115</v>
      </c>
      <c r="B13" s="82"/>
      <c r="C13" s="82"/>
      <c r="D13" s="82"/>
    </row>
    <row r="14" spans="1:4" ht="15">
      <c r="A14" s="7" t="s">
        <v>116</v>
      </c>
      <c r="B14" s="82">
        <v>1697806</v>
      </c>
      <c r="C14" s="82"/>
      <c r="D14" s="82">
        <v>1395805</v>
      </c>
    </row>
    <row r="15" spans="1:4" ht="15">
      <c r="A15" s="7" t="s">
        <v>117</v>
      </c>
      <c r="B15" s="84">
        <v>309013</v>
      </c>
      <c r="C15" s="82"/>
      <c r="D15" s="84">
        <v>1241801</v>
      </c>
    </row>
    <row r="16" spans="2:4" ht="15">
      <c r="B16" s="82"/>
      <c r="C16" s="82"/>
      <c r="D16" s="82"/>
    </row>
    <row r="17" spans="1:4" ht="15">
      <c r="A17" s="7" t="s">
        <v>118</v>
      </c>
      <c r="B17" s="82">
        <f>SUM(B11:B16)</f>
        <v>-1127526</v>
      </c>
      <c r="C17" s="82"/>
      <c r="D17" s="82">
        <f>SUM(D11:D16)</f>
        <v>2733991</v>
      </c>
    </row>
    <row r="18" spans="2:4" ht="15">
      <c r="B18" s="82"/>
      <c r="C18" s="82"/>
      <c r="D18" s="82"/>
    </row>
    <row r="19" spans="1:4" ht="15">
      <c r="A19" s="7" t="s">
        <v>119</v>
      </c>
      <c r="B19" s="82"/>
      <c r="C19" s="82"/>
      <c r="D19" s="82"/>
    </row>
    <row r="20" spans="1:4" ht="15">
      <c r="A20" s="7" t="s">
        <v>120</v>
      </c>
      <c r="B20" s="82">
        <v>9011243</v>
      </c>
      <c r="C20" s="82"/>
      <c r="D20" s="82">
        <v>-7963659</v>
      </c>
    </row>
    <row r="21" spans="1:4" ht="15">
      <c r="A21" s="7" t="s">
        <v>121</v>
      </c>
      <c r="B21" s="82">
        <v>-5037770</v>
      </c>
      <c r="C21" s="82"/>
      <c r="D21" s="82">
        <v>1069638</v>
      </c>
    </row>
    <row r="22" spans="1:4" ht="15">
      <c r="A22" s="7" t="s">
        <v>122</v>
      </c>
      <c r="B22" s="82">
        <v>-302991</v>
      </c>
      <c r="C22" s="82"/>
      <c r="D22" s="82">
        <v>-415225</v>
      </c>
    </row>
    <row r="23" spans="1:4" ht="15">
      <c r="A23" s="7" t="s">
        <v>123</v>
      </c>
      <c r="B23" s="84">
        <v>-367114</v>
      </c>
      <c r="C23" s="82"/>
      <c r="D23" s="84">
        <v>-1290537</v>
      </c>
    </row>
    <row r="24" spans="2:4" ht="15">
      <c r="B24" s="82"/>
      <c r="C24" s="82"/>
      <c r="D24" s="82"/>
    </row>
    <row r="25" spans="1:4" ht="15">
      <c r="A25" s="7" t="s">
        <v>93</v>
      </c>
      <c r="B25" s="82">
        <f>SUM(B17:B24)</f>
        <v>2175842</v>
      </c>
      <c r="C25" s="82"/>
      <c r="D25" s="82">
        <f>SUM(D17:D24)</f>
        <v>-5865792</v>
      </c>
    </row>
    <row r="26" spans="2:4" ht="15">
      <c r="B26" s="82"/>
      <c r="C26" s="82"/>
      <c r="D26" s="82"/>
    </row>
    <row r="27" spans="1:4" ht="15">
      <c r="A27" s="7" t="s">
        <v>94</v>
      </c>
      <c r="B27" s="82">
        <v>-9219416</v>
      </c>
      <c r="C27" s="82"/>
      <c r="D27" s="82">
        <v>-3932772</v>
      </c>
    </row>
    <row r="28" spans="2:4" ht="15">
      <c r="B28" s="82"/>
      <c r="C28" s="82"/>
      <c r="D28" s="82"/>
    </row>
    <row r="29" spans="1:4" ht="15">
      <c r="A29" s="7" t="s">
        <v>95</v>
      </c>
      <c r="B29" s="84">
        <v>4050214</v>
      </c>
      <c r="C29" s="82"/>
      <c r="D29" s="84">
        <v>11546880</v>
      </c>
    </row>
    <row r="30" spans="2:4" ht="15">
      <c r="B30" s="82"/>
      <c r="C30" s="82"/>
      <c r="D30" s="82"/>
    </row>
    <row r="31" spans="1:4" ht="15">
      <c r="A31" s="7" t="s">
        <v>96</v>
      </c>
      <c r="B31" s="82">
        <f>SUM(B25:B30)</f>
        <v>-2993360</v>
      </c>
      <c r="C31" s="82"/>
      <c r="D31" s="82">
        <f>SUM(D25:D30)</f>
        <v>1748316</v>
      </c>
    </row>
    <row r="32" spans="2:4" ht="15">
      <c r="B32" s="82"/>
      <c r="C32" s="82"/>
      <c r="D32" s="82"/>
    </row>
    <row r="33" spans="1:4" ht="15">
      <c r="A33" s="7" t="s">
        <v>97</v>
      </c>
      <c r="B33" s="84">
        <v>5482741</v>
      </c>
      <c r="C33" s="82"/>
      <c r="D33" s="84">
        <v>3208448</v>
      </c>
    </row>
    <row r="34" spans="2:4" ht="15">
      <c r="B34" s="82"/>
      <c r="C34" s="82"/>
      <c r="D34" s="82"/>
    </row>
    <row r="35" spans="1:4" ht="15.75" thickBot="1">
      <c r="A35" s="7" t="s">
        <v>98</v>
      </c>
      <c r="B35" s="85">
        <f>SUM(B31:B34)</f>
        <v>2489381</v>
      </c>
      <c r="C35" s="82"/>
      <c r="D35" s="85">
        <f>SUM(D31:D34)</f>
        <v>4956764</v>
      </c>
    </row>
    <row r="36" spans="2:4" ht="15.75" thickTop="1">
      <c r="B36" s="82"/>
      <c r="C36" s="82"/>
      <c r="D36" s="82"/>
    </row>
    <row r="37" spans="2:4" ht="15">
      <c r="B37" s="82"/>
      <c r="C37" s="82"/>
      <c r="D37" s="82"/>
    </row>
    <row r="38" spans="1:4" ht="15">
      <c r="A38" s="7" t="s">
        <v>124</v>
      </c>
      <c r="B38" s="82"/>
      <c r="C38" s="82"/>
      <c r="D38" s="82"/>
    </row>
    <row r="39" spans="2:4" ht="15">
      <c r="B39" s="82"/>
      <c r="C39" s="82"/>
      <c r="D39" s="82"/>
    </row>
    <row r="40" spans="1:4" ht="15">
      <c r="A40" s="7" t="s">
        <v>74</v>
      </c>
      <c r="B40" s="82">
        <v>3223521</v>
      </c>
      <c r="C40" s="82"/>
      <c r="D40" s="82">
        <v>5775584</v>
      </c>
    </row>
    <row r="41" spans="1:4" ht="15">
      <c r="A41" s="7" t="s">
        <v>125</v>
      </c>
      <c r="B41" s="82">
        <v>-734140</v>
      </c>
      <c r="C41" s="82"/>
      <c r="D41" s="82">
        <v>-812916</v>
      </c>
    </row>
    <row r="42" spans="1:4" ht="15">
      <c r="A42" s="7" t="s">
        <v>126</v>
      </c>
      <c r="B42" s="86">
        <v>0</v>
      </c>
      <c r="C42" s="82"/>
      <c r="D42" s="84">
        <v>-5904</v>
      </c>
    </row>
    <row r="43" spans="2:4" ht="15">
      <c r="B43" s="82"/>
      <c r="C43" s="82"/>
      <c r="D43" s="82"/>
    </row>
    <row r="44" spans="2:4" ht="15.75" thickBot="1">
      <c r="B44" s="85">
        <f>SUM(B40:B43)</f>
        <v>2489381</v>
      </c>
      <c r="C44" s="82"/>
      <c r="D44" s="85">
        <f>SUM(D40:D43)</f>
        <v>4956764</v>
      </c>
    </row>
    <row r="45" spans="2:4" ht="15.75" thickTop="1">
      <c r="B45" s="82"/>
      <c r="C45" s="82"/>
      <c r="D45" s="82"/>
    </row>
    <row r="46" spans="2:4" ht="15">
      <c r="B46" s="82"/>
      <c r="C46" s="82"/>
      <c r="D46" s="82"/>
    </row>
    <row r="47" spans="2:4" ht="15">
      <c r="B47" s="82"/>
      <c r="C47" s="82"/>
      <c r="D47" s="82"/>
    </row>
    <row r="48" spans="2:4" ht="15">
      <c r="B48" s="82"/>
      <c r="C48" s="82"/>
      <c r="D48" s="82"/>
    </row>
    <row r="49" spans="1:4" ht="15">
      <c r="A49" s="7" t="s">
        <v>127</v>
      </c>
      <c r="B49" s="82"/>
      <c r="C49" s="82"/>
      <c r="D49" s="82"/>
    </row>
    <row r="50" spans="1:4" ht="15">
      <c r="A50" s="7" t="s">
        <v>128</v>
      </c>
      <c r="B50" s="82"/>
      <c r="C50" s="82"/>
      <c r="D50" s="82"/>
    </row>
    <row r="51" spans="1:4" ht="15">
      <c r="A51" s="7" t="s">
        <v>129</v>
      </c>
      <c r="B51" s="82"/>
      <c r="C51" s="82"/>
      <c r="D51" s="82"/>
    </row>
    <row r="52" spans="2:4" ht="15">
      <c r="B52" s="82"/>
      <c r="C52" s="82"/>
      <c r="D52" s="82"/>
    </row>
    <row r="53" spans="2:4" ht="15">
      <c r="B53" s="82"/>
      <c r="C53" s="82"/>
      <c r="D53" s="82"/>
    </row>
    <row r="54" spans="2:4" ht="15">
      <c r="B54" s="82"/>
      <c r="C54" s="82"/>
      <c r="D54" s="82"/>
    </row>
    <row r="55" spans="2:4" ht="15">
      <c r="B55" s="82"/>
      <c r="C55" s="82"/>
      <c r="D55" s="82"/>
    </row>
    <row r="56" spans="2:4" ht="15">
      <c r="B56" s="82"/>
      <c r="C56" s="82"/>
      <c r="D56" s="82"/>
    </row>
    <row r="57" spans="2:4" ht="15">
      <c r="B57" s="82"/>
      <c r="C57" s="82"/>
      <c r="D57" s="82"/>
    </row>
    <row r="58" spans="2:4" ht="15">
      <c r="B58" s="82"/>
      <c r="C58" s="82"/>
      <c r="D58" s="82"/>
    </row>
    <row r="59" spans="2:4" ht="15">
      <c r="B59" s="82"/>
      <c r="C59" s="82"/>
      <c r="D59" s="82"/>
    </row>
    <row r="60" spans="2:4" ht="15">
      <c r="B60" s="82"/>
      <c r="C60" s="82"/>
      <c r="D60" s="82"/>
    </row>
    <row r="61" spans="2:4" ht="15">
      <c r="B61" s="82"/>
      <c r="C61" s="82"/>
      <c r="D61" s="82"/>
    </row>
    <row r="62" spans="2:4" ht="15">
      <c r="B62" s="82"/>
      <c r="C62" s="82"/>
      <c r="D62" s="82"/>
    </row>
    <row r="63" spans="2:4" ht="15">
      <c r="B63" s="82"/>
      <c r="C63" s="82"/>
      <c r="D63" s="82"/>
    </row>
    <row r="64" spans="2:4" ht="15">
      <c r="B64" s="82"/>
      <c r="C64" s="82"/>
      <c r="D64" s="82"/>
    </row>
    <row r="65" spans="2:4" ht="15">
      <c r="B65" s="82"/>
      <c r="C65" s="82"/>
      <c r="D65" s="82"/>
    </row>
    <row r="66" spans="2:4" ht="15">
      <c r="B66" s="82"/>
      <c r="C66" s="82"/>
      <c r="D66" s="82"/>
    </row>
    <row r="67" spans="2:4" ht="15">
      <c r="B67" s="82"/>
      <c r="C67" s="82"/>
      <c r="D67" s="82"/>
    </row>
    <row r="68" spans="2:4" ht="15">
      <c r="B68" s="82"/>
      <c r="C68" s="82"/>
      <c r="D68" s="82"/>
    </row>
    <row r="69" spans="2:4" ht="15">
      <c r="B69" s="82"/>
      <c r="C69" s="82"/>
      <c r="D69" s="82"/>
    </row>
    <row r="70" spans="2:4" ht="15">
      <c r="B70" s="82"/>
      <c r="C70" s="82"/>
      <c r="D70" s="82"/>
    </row>
    <row r="71" spans="2:4" ht="15">
      <c r="B71" s="82"/>
      <c r="C71" s="82"/>
      <c r="D71" s="82"/>
    </row>
    <row r="72" spans="2:4" ht="15">
      <c r="B72" s="82"/>
      <c r="C72" s="82"/>
      <c r="D72" s="82"/>
    </row>
  </sheetData>
  <mergeCells count="3">
    <mergeCell ref="A1:C1"/>
    <mergeCell ref="A2:C2"/>
    <mergeCell ref="A3:C3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2007-04-27T03:40:59Z</cp:lastPrinted>
  <dcterms:created xsi:type="dcterms:W3CDTF">2002-12-25T03:24:13Z</dcterms:created>
  <dcterms:modified xsi:type="dcterms:W3CDTF">2007-04-27T03:41:12Z</dcterms:modified>
  <cp:category/>
  <cp:version/>
  <cp:contentType/>
  <cp:contentStatus/>
</cp:coreProperties>
</file>